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<sst xmlns="http://schemas.openxmlformats.org/spreadsheetml/2006/main" count="70" uniqueCount="44">
  <si>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dobrovolný svazek obcí</t>
  </si>
  <si>
    <t>Vodovody a kanalizace Bílovicko</t>
  </si>
  <si>
    <t>Sídlo :</t>
  </si>
  <si>
    <t>Kanice 76, PSČ 664 01</t>
  </si>
  <si>
    <t>IČ :</t>
  </si>
  <si>
    <t>708 35 004</t>
  </si>
  <si>
    <t>seznam členských obcí :</t>
  </si>
  <si>
    <t>IČ</t>
  </si>
  <si>
    <t>Bílovice n.Sv.</t>
  </si>
  <si>
    <t>Řícmanice</t>
  </si>
  <si>
    <t>Ochoz u B.</t>
  </si>
  <si>
    <t>Kanice</t>
  </si>
  <si>
    <t>zpracoval ing.Vladimír Kalivoda</t>
  </si>
  <si>
    <t>předseda svazku</t>
  </si>
  <si>
    <t>ČASNÝŘ</t>
  </si>
  <si>
    <t>podklady pro rozpočet r.2007 a úpravu č.1</t>
  </si>
  <si>
    <t>PODÍLY OBCÍ</t>
  </si>
  <si>
    <t xml:space="preserve"> </t>
  </si>
  <si>
    <t xml:space="preserve">                                       rozpočet 2007                                            .</t>
  </si>
  <si>
    <t xml:space="preserve">                              úprava č.1                              .</t>
  </si>
  <si>
    <t>podíl dle počtu ob.</t>
  </si>
  <si>
    <t xml:space="preserve">     projekt cyklostezky</t>
  </si>
  <si>
    <t xml:space="preserve">         provozní náklady</t>
  </si>
  <si>
    <t>koupaliště</t>
  </si>
  <si>
    <t>celkem podíl</t>
  </si>
  <si>
    <t>PD cyklo</t>
  </si>
  <si>
    <t>platba z 2006</t>
  </si>
  <si>
    <t>celkem</t>
  </si>
  <si>
    <t>obec</t>
  </si>
  <si>
    <t>počet obyv.</t>
  </si>
  <si>
    <t>%</t>
  </si>
  <si>
    <t>podíl Kč</t>
  </si>
  <si>
    <t>zaokrouhl.</t>
  </si>
  <si>
    <t>v Kč</t>
  </si>
  <si>
    <t>PD cyklo v Kč</t>
  </si>
  <si>
    <t>Babice n.Sv.</t>
  </si>
  <si>
    <t>investiční</t>
  </si>
  <si>
    <t>neinvestiční</t>
  </si>
  <si>
    <t>par.2212 / pol.6349</t>
  </si>
  <si>
    <t>par.6409 / pol.5329</t>
  </si>
  <si>
    <t>podíl dle počtu obyv.</t>
  </si>
  <si>
    <t xml:space="preserve">      podíly obcí celkem po úpravě č.1</t>
  </si>
  <si>
    <t xml:space="preserve">                 z  toho</t>
  </si>
  <si>
    <t>počet obyv. k 1.1.2006 podle Sb. Zák. č.426/2006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</si>
</sst>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#,##0.00"/>
  </numFmts>
  <fonts count="9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22" xfId="0" applyBorder="1" applyAlignment="1">
      <alignment/>
    </xf>
    <xf numFmtId="166" fontId="0" fillId="0" borderId="23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3" xfId="0" applyNumberForma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Border="1" applyAlignment="1">
      <alignment/>
    </xf>
    <xf numFmtId="166" fontId="0" fillId="0" borderId="27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27" xfId="0" applyNumberForma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Border="1" applyAlignment="1">
      <alignment/>
    </xf>
    <xf numFmtId="166" fontId="0" fillId="0" borderId="31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5" fillId="0" borderId="33" xfId="0" applyFont="1" applyBorder="1" applyAlignment="1">
      <alignment/>
    </xf>
    <xf numFmtId="164" fontId="5" fillId="0" borderId="34" xfId="0" applyFont="1" applyBorder="1" applyAlignment="1">
      <alignment/>
    </xf>
    <xf numFmtId="166" fontId="5" fillId="0" borderId="35" xfId="0" applyNumberFormat="1" applyFont="1" applyBorder="1" applyAlignment="1">
      <alignment/>
    </xf>
    <xf numFmtId="167" fontId="5" fillId="0" borderId="33" xfId="0" applyNumberFormat="1" applyFont="1" applyBorder="1" applyAlignment="1">
      <alignment/>
    </xf>
    <xf numFmtId="167" fontId="5" fillId="0" borderId="34" xfId="0" applyNumberFormat="1" applyFont="1" applyBorder="1" applyAlignment="1">
      <alignment/>
    </xf>
    <xf numFmtId="167" fontId="5" fillId="0" borderId="36" xfId="0" applyNumberFormat="1" applyFont="1" applyBorder="1" applyAlignment="1">
      <alignment/>
    </xf>
    <xf numFmtId="167" fontId="5" fillId="0" borderId="35" xfId="0" applyNumberFormat="1" applyFont="1" applyBorder="1" applyAlignment="1">
      <alignment/>
    </xf>
    <xf numFmtId="167" fontId="8" fillId="0" borderId="33" xfId="0" applyNumberFormat="1" applyFont="1" applyBorder="1" applyAlignment="1">
      <alignment/>
    </xf>
    <xf numFmtId="167" fontId="8" fillId="0" borderId="3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2" borderId="22" xfId="0" applyFont="1" applyFill="1" applyBorder="1" applyAlignment="1">
      <alignment horizontal="center"/>
    </xf>
    <xf numFmtId="164" fontId="0" fillId="3" borderId="2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5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38" xfId="0" applyBorder="1" applyAlignment="1">
      <alignment/>
    </xf>
    <xf numFmtId="164" fontId="0" fillId="0" borderId="39" xfId="0" applyFont="1" applyBorder="1" applyAlignment="1">
      <alignment horizontal="center"/>
    </xf>
    <xf numFmtId="164" fontId="0" fillId="0" borderId="39" xfId="0" applyBorder="1" applyAlignment="1">
      <alignment/>
    </xf>
    <xf numFmtId="164" fontId="0" fillId="0" borderId="40" xfId="0" applyFont="1" applyBorder="1" applyAlignment="1">
      <alignment horizontal="center"/>
    </xf>
    <xf numFmtId="164" fontId="0" fillId="0" borderId="41" xfId="0" applyFont="1" applyBorder="1" applyAlignment="1">
      <alignment horizontal="center"/>
    </xf>
    <xf numFmtId="167" fontId="0" fillId="0" borderId="42" xfId="0" applyNumberFormat="1" applyBorder="1" applyAlignment="1">
      <alignment/>
    </xf>
    <xf numFmtId="164" fontId="0" fillId="0" borderId="42" xfId="0" applyBorder="1" applyAlignment="1">
      <alignment/>
    </xf>
    <xf numFmtId="167" fontId="0" fillId="0" borderId="43" xfId="0" applyNumberFormat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167" fontId="0" fillId="0" borderId="0" xfId="0" applyNumberFormat="1" applyAlignment="1">
      <alignment/>
    </xf>
    <xf numFmtId="164" fontId="0" fillId="0" borderId="45" xfId="0" applyBorder="1" applyAlignment="1">
      <alignment/>
    </xf>
    <xf numFmtId="167" fontId="0" fillId="0" borderId="46" xfId="0" applyNumberFormat="1" applyBorder="1" applyAlignment="1">
      <alignment/>
    </xf>
    <xf numFmtId="164" fontId="0" fillId="0" borderId="46" xfId="0" applyBorder="1" applyAlignment="1">
      <alignment/>
    </xf>
    <xf numFmtId="167" fontId="0" fillId="0" borderId="25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4" fontId="0" fillId="0" borderId="47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7" fontId="0" fillId="0" borderId="39" xfId="0" applyNumberFormat="1" applyBorder="1" applyAlignment="1">
      <alignment/>
    </xf>
    <xf numFmtId="167" fontId="0" fillId="0" borderId="40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3" xfId="0" applyNumberFormat="1" applyBorder="1" applyAlignment="1">
      <alignment/>
    </xf>
    <xf numFmtId="167" fontId="8" fillId="0" borderId="33" xfId="0" applyNumberFormat="1" applyFont="1" applyBorder="1" applyAlignment="1">
      <alignment horizontal="center"/>
    </xf>
    <xf numFmtId="167" fontId="8" fillId="0" borderId="35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3.875" style="0" customWidth="1"/>
    <col min="2" max="2" width="21.125" style="0" customWidth="1"/>
    <col min="3" max="3" width="21.625" style="0" customWidth="1"/>
    <col min="4" max="4" width="16.75390625" style="0" customWidth="1"/>
    <col min="238" max="16384" width="11.625" style="0" customWidth="1"/>
  </cols>
  <sheetData>
    <row r="1" spans="2:4" s="1" customFormat="1" ht="12.75">
      <c r="B1"/>
      <c r="C1"/>
      <c r="D1" s="2" t="s">
        <v>0</v>
      </c>
    </row>
    <row r="2" spans="3:4" ht="12.75">
      <c r="C2" s="1" t="s">
        <v>1</v>
      </c>
      <c r="D2" s="1"/>
    </row>
    <row r="3" spans="3:5" ht="12.75">
      <c r="C3" s="2" t="s">
        <v>2</v>
      </c>
      <c r="D3" s="2" t="s">
        <v>3</v>
      </c>
      <c r="E3" s="2"/>
    </row>
    <row r="4" spans="3:5" ht="12.75">
      <c r="C4" s="2" t="s">
        <v>4</v>
      </c>
      <c r="D4" s="2" t="s">
        <v>5</v>
      </c>
      <c r="E4" s="2"/>
    </row>
    <row r="6" ht="12.75">
      <c r="C6" s="2" t="s">
        <v>6</v>
      </c>
    </row>
    <row r="7" spans="2:5" s="3" customFormat="1" ht="12.75">
      <c r="B7"/>
      <c r="C7" s="4"/>
      <c r="D7" s="3" t="s">
        <v>7</v>
      </c>
      <c r="E7"/>
    </row>
    <row r="8" spans="3:4" ht="12.75">
      <c r="C8" s="5" t="s">
        <v>8</v>
      </c>
      <c r="D8" s="6">
        <v>281581</v>
      </c>
    </row>
    <row r="9" spans="3:4" ht="12.75">
      <c r="C9" s="5" t="s">
        <v>9</v>
      </c>
      <c r="D9" s="6">
        <v>374903</v>
      </c>
    </row>
    <row r="10" spans="3:4" ht="12.75">
      <c r="C10" s="5" t="s">
        <v>10</v>
      </c>
      <c r="D10" s="6">
        <v>282246</v>
      </c>
    </row>
    <row r="11" spans="3:4" ht="12.75">
      <c r="C11" s="5" t="s">
        <v>11</v>
      </c>
      <c r="D11" s="6">
        <v>363171</v>
      </c>
    </row>
    <row r="17" ht="12.75">
      <c r="D17" s="7" t="s">
        <v>12</v>
      </c>
    </row>
    <row r="18" ht="12.75">
      <c r="D18" s="7" t="s">
        <v>13</v>
      </c>
    </row>
  </sheetData>
  <sheetProtection selectLockedCells="1" selectUnlockedCells="1"/>
  <printOptions/>
  <pageMargins left="0.2361111111111111" right="0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3" max="3" width="5.625" style="0" customWidth="1"/>
    <col min="4" max="5" width="11.375" style="0" customWidth="1"/>
    <col min="6" max="6" width="11.625" style="0" customWidth="1"/>
    <col min="7" max="7" width="11.875" style="0" customWidth="1"/>
    <col min="8" max="8" width="12.375" style="0" customWidth="1"/>
    <col min="9" max="9" width="13.00390625" style="0" customWidth="1"/>
    <col min="10" max="10" width="10.75390625" style="0" customWidth="1"/>
    <col min="11" max="11" width="11.875" style="0" customWidth="1"/>
    <col min="12" max="12" width="12.125" style="0" customWidth="1"/>
    <col min="13" max="13" width="12.625" style="0" customWidth="1"/>
  </cols>
  <sheetData>
    <row r="1" spans="1:13" ht="12.75">
      <c r="A1" s="1" t="s">
        <v>14</v>
      </c>
      <c r="B1" s="1"/>
      <c r="C1" s="1"/>
      <c r="D1" s="1"/>
      <c r="E1" s="1"/>
      <c r="F1" s="1"/>
      <c r="G1" s="1"/>
      <c r="H1" s="1"/>
      <c r="I1" s="1"/>
      <c r="M1" s="8">
        <v>39406</v>
      </c>
    </row>
    <row r="2" spans="1:8" ht="12.75">
      <c r="A2" s="9" t="s">
        <v>15</v>
      </c>
      <c r="G2" s="8"/>
      <c r="H2" s="8"/>
    </row>
    <row r="4" ht="12.75">
      <c r="A4" s="10" t="s">
        <v>16</v>
      </c>
    </row>
    <row r="5" spans="1:13" ht="12.75">
      <c r="A5" t="s">
        <v>17</v>
      </c>
      <c r="D5" s="11" t="s">
        <v>18</v>
      </c>
      <c r="E5" s="12"/>
      <c r="F5" s="12"/>
      <c r="G5" s="12"/>
      <c r="H5" s="12"/>
      <c r="I5" s="13"/>
      <c r="J5" s="14" t="s">
        <v>19</v>
      </c>
      <c r="K5" s="15"/>
      <c r="L5" s="15"/>
      <c r="M5" s="16"/>
    </row>
    <row r="6" spans="1:13" ht="12.75">
      <c r="A6" s="17"/>
      <c r="B6" s="18" t="s">
        <v>20</v>
      </c>
      <c r="C6" s="19"/>
      <c r="D6" s="17" t="s">
        <v>21</v>
      </c>
      <c r="E6" s="20"/>
      <c r="F6" s="21" t="s">
        <v>22</v>
      </c>
      <c r="G6" s="22"/>
      <c r="H6" s="23" t="s">
        <v>23</v>
      </c>
      <c r="I6" s="24" t="s">
        <v>24</v>
      </c>
      <c r="J6" s="17" t="s">
        <v>25</v>
      </c>
      <c r="K6" s="25" t="s">
        <v>23</v>
      </c>
      <c r="L6" s="25" t="s">
        <v>26</v>
      </c>
      <c r="M6" s="24" t="s">
        <v>27</v>
      </c>
    </row>
    <row r="7" spans="1:13" ht="12.75">
      <c r="A7" s="26" t="s">
        <v>28</v>
      </c>
      <c r="B7" s="27" t="s">
        <v>29</v>
      </c>
      <c r="C7" s="28" t="s">
        <v>30</v>
      </c>
      <c r="D7" s="26" t="s">
        <v>31</v>
      </c>
      <c r="E7" s="29" t="s">
        <v>32</v>
      </c>
      <c r="F7" s="29" t="s">
        <v>31</v>
      </c>
      <c r="G7" s="29" t="s">
        <v>32</v>
      </c>
      <c r="H7" s="30" t="s">
        <v>33</v>
      </c>
      <c r="I7" s="31" t="s">
        <v>33</v>
      </c>
      <c r="J7" s="26" t="s">
        <v>33</v>
      </c>
      <c r="K7" s="29" t="s">
        <v>33</v>
      </c>
      <c r="L7" s="29" t="s">
        <v>34</v>
      </c>
      <c r="M7" s="31" t="s">
        <v>33</v>
      </c>
    </row>
    <row r="8" spans="1:13" ht="12.75">
      <c r="A8" s="32" t="s">
        <v>8</v>
      </c>
      <c r="B8" s="33">
        <v>2699</v>
      </c>
      <c r="C8" s="34">
        <f>B8/(B13/100)-0.2</f>
        <v>44.3526576427864</v>
      </c>
      <c r="D8" s="35">
        <f>D13/100*C8</f>
        <v>7185.130538131396</v>
      </c>
      <c r="E8" s="36">
        <v>7200</v>
      </c>
      <c r="F8" s="36">
        <f>F13/100*C8</f>
        <v>7451.246483988115</v>
      </c>
      <c r="G8" s="36">
        <v>7500</v>
      </c>
      <c r="H8" s="37">
        <v>0</v>
      </c>
      <c r="I8" s="38">
        <f>E8+G8</f>
        <v>14700</v>
      </c>
      <c r="J8" s="35">
        <v>25800</v>
      </c>
      <c r="K8" s="36">
        <v>0</v>
      </c>
      <c r="L8" s="36">
        <v>0</v>
      </c>
      <c r="M8" s="38">
        <f>SUM(J8:L8)</f>
        <v>25800</v>
      </c>
    </row>
    <row r="9" spans="1:13" ht="12.75">
      <c r="A9" s="39" t="s">
        <v>9</v>
      </c>
      <c r="B9" s="40">
        <v>685</v>
      </c>
      <c r="C9" s="41">
        <f>B9/(B13/100)</f>
        <v>11.307362165731265</v>
      </c>
      <c r="D9" s="42">
        <f>D13/100*C9</f>
        <v>1831.792670848465</v>
      </c>
      <c r="E9" s="43">
        <v>1800</v>
      </c>
      <c r="F9" s="43">
        <f>F13/100*C9</f>
        <v>1899.6368438428524</v>
      </c>
      <c r="G9" s="43">
        <v>1900</v>
      </c>
      <c r="H9" s="44">
        <v>140000</v>
      </c>
      <c r="I9" s="45">
        <f>E9+G9+H9</f>
        <v>143700</v>
      </c>
      <c r="J9" s="42">
        <v>6600</v>
      </c>
      <c r="K9" s="43">
        <v>325500</v>
      </c>
      <c r="L9" s="43">
        <v>0</v>
      </c>
      <c r="M9" s="45">
        <f>SUM(J9:L9)</f>
        <v>332100</v>
      </c>
    </row>
    <row r="10" spans="1:13" ht="12.75">
      <c r="A10" s="39" t="s">
        <v>10</v>
      </c>
      <c r="B10" s="40">
        <v>1185</v>
      </c>
      <c r="C10" s="41">
        <f>B10/(B13/100)</f>
        <v>19.56091119181248</v>
      </c>
      <c r="D10" s="42">
        <f>D13/100*C10</f>
        <v>3168.8676130736217</v>
      </c>
      <c r="E10" s="43">
        <v>3200</v>
      </c>
      <c r="F10" s="43">
        <f>F13/100*C10</f>
        <v>3286.2330802244965</v>
      </c>
      <c r="G10" s="43">
        <v>3300</v>
      </c>
      <c r="H10" s="44">
        <v>0</v>
      </c>
      <c r="I10" s="45">
        <f>E10+G10</f>
        <v>6500</v>
      </c>
      <c r="J10" s="42">
        <v>11300</v>
      </c>
      <c r="K10" s="43">
        <v>0</v>
      </c>
      <c r="L10" s="43">
        <v>6900</v>
      </c>
      <c r="M10" s="45">
        <f>SUM(J10:L10)</f>
        <v>18200</v>
      </c>
    </row>
    <row r="11" spans="1:13" ht="12.75">
      <c r="A11" s="39" t="s">
        <v>11</v>
      </c>
      <c r="B11" s="40">
        <v>591</v>
      </c>
      <c r="C11" s="41">
        <f>B11/(B13/100)</f>
        <v>9.755694948827996</v>
      </c>
      <c r="D11" s="42">
        <f>D13/100*C11</f>
        <v>1580.4225817101353</v>
      </c>
      <c r="E11" s="43">
        <v>1600</v>
      </c>
      <c r="F11" s="43">
        <f>F13/100*C11</f>
        <v>1638.9567514031032</v>
      </c>
      <c r="G11" s="43">
        <v>1600</v>
      </c>
      <c r="H11" s="44">
        <v>0</v>
      </c>
      <c r="I11" s="45">
        <f>E11+G11</f>
        <v>3200</v>
      </c>
      <c r="J11" s="42">
        <v>5700</v>
      </c>
      <c r="K11" s="43">
        <v>0</v>
      </c>
      <c r="L11" s="43">
        <v>0</v>
      </c>
      <c r="M11" s="45">
        <f>SUM(J11:L11)</f>
        <v>5700</v>
      </c>
    </row>
    <row r="12" spans="1:13" ht="12.75">
      <c r="A12" s="46" t="s">
        <v>35</v>
      </c>
      <c r="B12" s="47">
        <v>898</v>
      </c>
      <c r="C12" s="48">
        <f>B12/(B13/100)</f>
        <v>14.823374050841862</v>
      </c>
      <c r="D12" s="49">
        <f>D13/100*C12</f>
        <v>2401.3865962363816</v>
      </c>
      <c r="E12" s="50">
        <v>2400</v>
      </c>
      <c r="F12" s="50">
        <f>F13/100*C12</f>
        <v>2490.326840541433</v>
      </c>
      <c r="G12" s="50">
        <v>2500</v>
      </c>
      <c r="H12" s="51">
        <v>0</v>
      </c>
      <c r="I12" s="52">
        <f>E12+G12</f>
        <v>4900</v>
      </c>
      <c r="J12" s="49">
        <v>8600</v>
      </c>
      <c r="K12" s="50">
        <v>0</v>
      </c>
      <c r="L12" s="50">
        <v>0</v>
      </c>
      <c r="M12" s="52">
        <f>SUM(J12:L12)</f>
        <v>8600</v>
      </c>
    </row>
    <row r="13" spans="1:13" ht="12.75">
      <c r="A13" s="53" t="s">
        <v>27</v>
      </c>
      <c r="B13" s="54">
        <f>SUM(B8:B12)</f>
        <v>6058</v>
      </c>
      <c r="C13" s="55">
        <f>SUM(C8:C12)+0.2</f>
        <v>100</v>
      </c>
      <c r="D13" s="56">
        <v>16200</v>
      </c>
      <c r="E13" s="57">
        <f>SUM(E8:E12)</f>
        <v>16200</v>
      </c>
      <c r="F13" s="57">
        <f>33000-D13</f>
        <v>16800</v>
      </c>
      <c r="G13" s="57">
        <f>SUM(G8:G12)</f>
        <v>16800</v>
      </c>
      <c r="H13" s="58">
        <f>SUM(H8:H12)</f>
        <v>140000</v>
      </c>
      <c r="I13" s="59">
        <f>SUM(I8:I12)</f>
        <v>173000</v>
      </c>
      <c r="J13" s="60">
        <f>SUM(J8:J12)</f>
        <v>58000</v>
      </c>
      <c r="K13" s="61">
        <f>SUM(K8:K12)</f>
        <v>325500</v>
      </c>
      <c r="L13" s="61">
        <f>SUM(L8:L12)</f>
        <v>6900</v>
      </c>
      <c r="M13" s="59">
        <f>SUM(M8:M12)</f>
        <v>390400</v>
      </c>
    </row>
    <row r="14" spans="4:8" ht="12.75">
      <c r="D14" s="62" t="s">
        <v>17</v>
      </c>
      <c r="E14" s="63" t="s">
        <v>36</v>
      </c>
      <c r="F14" s="3"/>
      <c r="G14" s="64" t="s">
        <v>37</v>
      </c>
      <c r="H14" s="65"/>
    </row>
    <row r="15" spans="5:8" ht="12.75">
      <c r="E15" s="66" t="s">
        <v>38</v>
      </c>
      <c r="G15" s="67" t="s">
        <v>39</v>
      </c>
      <c r="H15" s="68"/>
    </row>
    <row r="17" spans="1:8" ht="12.75">
      <c r="A17" s="17"/>
      <c r="B17" s="69" t="s">
        <v>40</v>
      </c>
      <c r="C17" s="70"/>
      <c r="D17" s="71" t="s">
        <v>41</v>
      </c>
      <c r="E17" s="15"/>
      <c r="F17" s="15"/>
      <c r="G17" s="72" t="s">
        <v>42</v>
      </c>
      <c r="H17" s="70"/>
    </row>
    <row r="18" spans="1:8" ht="12.75">
      <c r="A18" s="26" t="s">
        <v>28</v>
      </c>
      <c r="B18" s="73" t="s">
        <v>29</v>
      </c>
      <c r="C18" s="74" t="s">
        <v>30</v>
      </c>
      <c r="D18" s="75"/>
      <c r="E18" s="76" t="s">
        <v>33</v>
      </c>
      <c r="F18" s="77"/>
      <c r="G18" s="78" t="s">
        <v>37</v>
      </c>
      <c r="H18" s="79" t="s">
        <v>36</v>
      </c>
    </row>
    <row r="19" spans="1:9" ht="12.75">
      <c r="A19" s="32" t="s">
        <v>8</v>
      </c>
      <c r="B19" s="33">
        <v>2699</v>
      </c>
      <c r="C19" s="34">
        <f>B19/(B24/100)-0.2</f>
        <v>44.3526576427864</v>
      </c>
      <c r="D19" s="72"/>
      <c r="E19" s="80">
        <f>I8+M8</f>
        <v>40500</v>
      </c>
      <c r="F19" s="81"/>
      <c r="G19" s="82">
        <f>G8</f>
        <v>7500</v>
      </c>
      <c r="H19" s="83">
        <f>E8+J8</f>
        <v>33000</v>
      </c>
      <c r="I19" s="84"/>
    </row>
    <row r="20" spans="1:9" ht="12.75">
      <c r="A20" s="39" t="s">
        <v>9</v>
      </c>
      <c r="B20" s="40">
        <v>685</v>
      </c>
      <c r="C20" s="41">
        <f>B20/(B24/100)</f>
        <v>11.307362165731265</v>
      </c>
      <c r="D20" s="85"/>
      <c r="E20" s="86">
        <f>I9+M9</f>
        <v>475800</v>
      </c>
      <c r="F20" s="87"/>
      <c r="G20" s="88">
        <f>G9</f>
        <v>1900</v>
      </c>
      <c r="H20" s="89">
        <f>E9+H9+J9+K9</f>
        <v>473900</v>
      </c>
      <c r="I20" s="84"/>
    </row>
    <row r="21" spans="1:9" ht="12.75">
      <c r="A21" s="39" t="s">
        <v>10</v>
      </c>
      <c r="B21" s="40">
        <v>1185</v>
      </c>
      <c r="C21" s="41">
        <f>B21/(B24/100)</f>
        <v>19.56091119181248</v>
      </c>
      <c r="D21" s="90"/>
      <c r="E21" s="91">
        <f>I10+M10</f>
        <v>24700</v>
      </c>
      <c r="F21" s="92"/>
      <c r="G21" s="88">
        <f>G10</f>
        <v>3300</v>
      </c>
      <c r="H21" s="89">
        <f>E10+J10+L10</f>
        <v>21400</v>
      </c>
      <c r="I21" s="84"/>
    </row>
    <row r="22" spans="1:9" ht="12.75">
      <c r="A22" s="39" t="s">
        <v>11</v>
      </c>
      <c r="B22" s="40">
        <v>591</v>
      </c>
      <c r="C22" s="41">
        <f>B22/(B24/100)</f>
        <v>9.755694948827996</v>
      </c>
      <c r="D22" s="85"/>
      <c r="E22" s="86">
        <f>I11+M11</f>
        <v>8900</v>
      </c>
      <c r="F22" s="87"/>
      <c r="G22" s="88">
        <f>G11</f>
        <v>1600</v>
      </c>
      <c r="H22" s="89">
        <f>E11+J11</f>
        <v>7300</v>
      </c>
      <c r="I22" s="84"/>
    </row>
    <row r="23" spans="1:9" ht="12.75">
      <c r="A23" s="46" t="s">
        <v>35</v>
      </c>
      <c r="B23" s="47">
        <v>898</v>
      </c>
      <c r="C23" s="48">
        <f>B23/(B24/100)</f>
        <v>14.823374050841862</v>
      </c>
      <c r="D23" s="75"/>
      <c r="E23" s="93">
        <f>I12+M12</f>
        <v>13500</v>
      </c>
      <c r="F23" s="77"/>
      <c r="G23" s="94">
        <f>G12</f>
        <v>2500</v>
      </c>
      <c r="H23" s="95">
        <f>E12+J12</f>
        <v>11000</v>
      </c>
      <c r="I23" s="84"/>
    </row>
    <row r="24" spans="1:9" ht="12.75">
      <c r="A24" s="53" t="s">
        <v>27</v>
      </c>
      <c r="B24" s="54">
        <f>SUM(B19:B23)</f>
        <v>6058</v>
      </c>
      <c r="C24" s="55">
        <f>SUM(C19:C23)+0.2</f>
        <v>100</v>
      </c>
      <c r="D24" s="11"/>
      <c r="E24" s="96">
        <f>SUM(E19:E23)</f>
        <v>563400</v>
      </c>
      <c r="F24" s="12"/>
      <c r="G24" s="97">
        <f>SUM(G19:G23)</f>
        <v>16800</v>
      </c>
      <c r="H24" s="98">
        <f>SUM(H19:H23)</f>
        <v>546600</v>
      </c>
      <c r="I24" s="84"/>
    </row>
    <row r="25" spans="2:3" ht="12.75">
      <c r="B25" s="99"/>
      <c r="C25" s="100"/>
    </row>
    <row r="26" spans="2:3" ht="12.75">
      <c r="B26" s="99"/>
      <c r="C26" s="100"/>
    </row>
    <row r="27" ht="12.75">
      <c r="A27" t="s">
        <v>43</v>
      </c>
    </row>
    <row r="31" ht="12.75">
      <c r="A31" t="s">
        <v>12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ŠJ Kanice</dc:creator>
  <cp:keywords/>
  <dc:description/>
  <cp:lastModifiedBy/>
  <cp:lastPrinted>2014-04-01T05:59:10Z</cp:lastPrinted>
  <dcterms:created xsi:type="dcterms:W3CDTF">2005-12-15T11:51:19Z</dcterms:created>
  <dcterms:modified xsi:type="dcterms:W3CDTF">2014-04-01T11:01:49Z</dcterms:modified>
  <cp:category/>
  <cp:version/>
  <cp:contentType/>
  <cp:contentStatus/>
  <cp:revision>18</cp:revision>
</cp:coreProperties>
</file>